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<sst xmlns="http://schemas.openxmlformats.org/spreadsheetml/2006/main" count="175" uniqueCount="138">
  <si>
    <t>2024年4-6月份光伏扶贫电站收益分配表</t>
  </si>
  <si>
    <t>序号</t>
  </si>
  <si>
    <t>乡镇</t>
  </si>
  <si>
    <t>地点</t>
  </si>
  <si>
    <t>规模</t>
  </si>
  <si>
    <t>户号</t>
  </si>
  <si>
    <t>户名</t>
  </si>
  <si>
    <t>4月份</t>
  </si>
  <si>
    <t>5月份</t>
  </si>
  <si>
    <t>6月份</t>
  </si>
  <si>
    <t>应付总金额</t>
  </si>
  <si>
    <t>增值税</t>
  </si>
  <si>
    <t>附加税</t>
  </si>
  <si>
    <t>运维费</t>
  </si>
  <si>
    <t>电损</t>
  </si>
  <si>
    <t>合计</t>
  </si>
  <si>
    <t>1</t>
  </si>
  <si>
    <t>陈村</t>
  </si>
  <si>
    <t>苜蓿</t>
  </si>
  <si>
    <t>5182164579</t>
  </si>
  <si>
    <t>渑池县扶贫开发有限公司</t>
  </si>
  <si>
    <t>2</t>
  </si>
  <si>
    <t>五爱</t>
  </si>
  <si>
    <t>5182165660</t>
  </si>
  <si>
    <t>3</t>
  </si>
  <si>
    <t>白浪</t>
  </si>
  <si>
    <t>5182166302</t>
  </si>
  <si>
    <t>4</t>
  </si>
  <si>
    <t>石板沟</t>
  </si>
  <si>
    <t>5182198255</t>
  </si>
  <si>
    <t>5</t>
  </si>
  <si>
    <t>范洼</t>
  </si>
  <si>
    <t>5182198284</t>
  </si>
  <si>
    <t>6</t>
  </si>
  <si>
    <t>段村</t>
  </si>
  <si>
    <t>中关</t>
  </si>
  <si>
    <t>5166087230</t>
  </si>
  <si>
    <t>7</t>
  </si>
  <si>
    <t>南岭</t>
  </si>
  <si>
    <t>5181943506</t>
  </si>
  <si>
    <t>8</t>
  </si>
  <si>
    <t>赵沟</t>
  </si>
  <si>
    <t>5181943535</t>
  </si>
  <si>
    <t>9</t>
  </si>
  <si>
    <t>中朝</t>
  </si>
  <si>
    <t>5181943694</t>
  </si>
  <si>
    <t>10</t>
  </si>
  <si>
    <t>果园</t>
  </si>
  <si>
    <t>展庄</t>
  </si>
  <si>
    <t>5182040396</t>
  </si>
  <si>
    <t>11</t>
  </si>
  <si>
    <t>东俺头</t>
  </si>
  <si>
    <t>5182042480</t>
  </si>
  <si>
    <t>12</t>
  </si>
  <si>
    <t>西村</t>
  </si>
  <si>
    <t>5182050964</t>
  </si>
  <si>
    <t>13</t>
  </si>
  <si>
    <t>洪阳</t>
  </si>
  <si>
    <t>柳庄</t>
  </si>
  <si>
    <t>5165920226</t>
  </si>
  <si>
    <t>15</t>
  </si>
  <si>
    <t>刘村</t>
  </si>
  <si>
    <t>5166039505</t>
  </si>
  <si>
    <t>14</t>
  </si>
  <si>
    <t>石盆</t>
  </si>
  <si>
    <t>5166041094</t>
  </si>
  <si>
    <t>16</t>
  </si>
  <si>
    <t>南村</t>
  </si>
  <si>
    <t>关底</t>
  </si>
  <si>
    <t>5166092379</t>
  </si>
  <si>
    <t>17</t>
  </si>
  <si>
    <t>青山</t>
  </si>
  <si>
    <t>5181943766</t>
  </si>
  <si>
    <t>18</t>
  </si>
  <si>
    <t>坡头</t>
  </si>
  <si>
    <t>5166093431</t>
  </si>
  <si>
    <t>19</t>
  </si>
  <si>
    <t>东观吊</t>
  </si>
  <si>
    <t>5166095062</t>
  </si>
  <si>
    <t>20</t>
  </si>
  <si>
    <t>不召寨</t>
  </si>
  <si>
    <t>5182191195</t>
  </si>
  <si>
    <t>21</t>
  </si>
  <si>
    <t>韶峰</t>
  </si>
  <si>
    <t>5182191339</t>
  </si>
  <si>
    <t>22</t>
  </si>
  <si>
    <t>茹窑</t>
  </si>
  <si>
    <t>5182191355</t>
  </si>
  <si>
    <t>23</t>
  </si>
  <si>
    <t>仁村</t>
  </si>
  <si>
    <t>雪白</t>
  </si>
  <si>
    <t>5165969562</t>
  </si>
  <si>
    <t>24</t>
  </si>
  <si>
    <t>红花窝</t>
  </si>
  <si>
    <t>5181944365</t>
  </si>
  <si>
    <t>25</t>
  </si>
  <si>
    <t>杨河</t>
  </si>
  <si>
    <t>5181944479</t>
  </si>
  <si>
    <t>26</t>
  </si>
  <si>
    <t>上西</t>
  </si>
  <si>
    <t>5181944583</t>
  </si>
  <si>
    <t>27</t>
  </si>
  <si>
    <t>天池</t>
  </si>
  <si>
    <t>藕池</t>
  </si>
  <si>
    <t>5165841606</t>
  </si>
  <si>
    <t>28</t>
  </si>
  <si>
    <t>陈沟</t>
  </si>
  <si>
    <t>5181942965</t>
  </si>
  <si>
    <t>29</t>
  </si>
  <si>
    <t>杜村沟</t>
  </si>
  <si>
    <t>5181943115</t>
  </si>
  <si>
    <t>30</t>
  </si>
  <si>
    <t>南涧</t>
  </si>
  <si>
    <t>5181943245</t>
  </si>
  <si>
    <t>31</t>
  </si>
  <si>
    <t>石泉</t>
  </si>
  <si>
    <t>5181943317</t>
  </si>
  <si>
    <t>32</t>
  </si>
  <si>
    <t>仰韶</t>
  </si>
  <si>
    <t>后涧</t>
  </si>
  <si>
    <t>5181989292</t>
  </si>
  <si>
    <t>33</t>
  </si>
  <si>
    <t>英豪</t>
  </si>
  <si>
    <t>东七里</t>
  </si>
  <si>
    <t>5181943913</t>
  </si>
  <si>
    <t>34</t>
  </si>
  <si>
    <t>周家山</t>
  </si>
  <si>
    <t>5181944075</t>
  </si>
  <si>
    <t>35</t>
  </si>
  <si>
    <t>吴窑头</t>
  </si>
  <si>
    <t>5182184034</t>
  </si>
  <si>
    <t>36</t>
  </si>
  <si>
    <t>张村</t>
  </si>
  <si>
    <t>高桥</t>
  </si>
  <si>
    <t>5182181921</t>
  </si>
  <si>
    <t>37</t>
  </si>
  <si>
    <t>漏泉</t>
  </si>
  <si>
    <t>5182183709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</si>
</sst>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1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name val="宋体"/>
      <charset val="134"/>
      <scheme val="minor"/>
    </font>
    <font>
      <b/>
      <sz val="18"/>
      <name val="宋体"/>
      <charset val="134"/>
    </font>
    <font>
      <b/>
      <sz val="18"/>
      <name val="宋体"/>
      <charset val="134"/>
      <scheme val="minor"/>
    </font>
    <font>
      <sz val="14"/>
      <name val="宋体"/>
      <charset val="134"/>
    </font>
    <font>
      <sz val="8"/>
      <name val="宋体"/>
      <charset val="134"/>
      <scheme val="minor"/>
    </font>
    <font>
      <b/>
      <sz val="8"/>
      <name val="宋体"/>
      <charset val="134"/>
      <scheme val="minor"/>
    </font>
    <font>
      <sz val="8"/>
      <name val="Arial Unicode MS"/>
      <charset val="134"/>
    </font>
    <font>
      <sz val="8"/>
      <color theme="1"/>
      <name val="Arial Unicode MS"/>
      <charset val="134"/>
    </font>
    <font>
      <sz val="8"/>
      <name val="宋体"/>
      <charset val="134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8" applyNumberFormat="0" applyAlignment="0" applyProtection="0">
      <alignment vertical="center"/>
    </xf>
    <xf numFmtId="0" fontId="21" fillId="4" borderId="9" applyNumberFormat="0" applyAlignment="0" applyProtection="0">
      <alignment vertical="center"/>
    </xf>
    <xf numFmtId="0" fontId="22" fillId="4" borderId="8" applyNumberFormat="0" applyAlignment="0" applyProtection="0">
      <alignment vertical="center"/>
    </xf>
    <xf numFmtId="0" fontId="23" fillId="5" borderId="10" applyNumberFormat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49" fontId="6" fillId="0" borderId="4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49" fontId="6" fillId="0" borderId="4" xfId="0" applyNumberFormat="1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/>
    </xf>
    <xf numFmtId="0" fontId="11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49"/>
  <sheetViews>
    <sheetView tabSelected="1" workbookViewId="0">
      <selection activeCell="H13" sqref="H13"/>
    </sheetView>
  </sheetViews>
  <sheetFormatPr defaultColWidth="10" defaultRowHeight="14.25"/>
  <cols>
    <col min="1" max="1" width="3.60833333333333" style="1" customWidth="1"/>
    <col min="2" max="2" width="12.775" style="1" customWidth="1"/>
    <col min="3" max="3" width="8.66666666666667" style="1" customWidth="1"/>
    <col min="4" max="4" width="6.66666666666667" style="1" customWidth="1"/>
    <col min="5" max="5" width="11.525" style="1" customWidth="1"/>
    <col min="6" max="6" width="21.8083333333333" style="2" customWidth="1"/>
    <col min="7" max="8" width="11.775" style="1"/>
    <col min="9" max="9" width="10.6666666666667" style="1"/>
    <col min="10" max="10" width="12.6666666666667" style="1" customWidth="1"/>
    <col min="11" max="12" width="12.4416666666667" style="1" customWidth="1"/>
    <col min="13" max="13" width="10" style="1"/>
    <col min="14" max="14" width="10.5583333333333" style="1"/>
    <col min="15" max="15" width="14.1083333333333" style="3"/>
    <col min="16" max="16" width="12.25" style="1" customWidth="1"/>
    <col min="17" max="16384" width="10" style="1"/>
  </cols>
  <sheetData>
    <row r="1" s="1" customFormat="1" ht="29.1" customHeight="1" spans="1:15">
      <c r="A1" s="4" t="s">
        <v>0</v>
      </c>
      <c r="B1" s="4"/>
      <c r="C1" s="4"/>
      <c r="D1" s="4"/>
      <c r="E1" s="4"/>
      <c r="F1" s="5"/>
      <c r="G1" s="4"/>
      <c r="H1" s="4"/>
      <c r="I1" s="4"/>
      <c r="J1" s="4"/>
      <c r="K1" s="4"/>
      <c r="L1" s="4"/>
      <c r="M1" s="4"/>
      <c r="N1" s="4"/>
      <c r="O1" s="20"/>
    </row>
    <row r="2" s="1" customFormat="1" ht="21.95" customHeight="1" spans="1:15">
      <c r="A2" s="6"/>
      <c r="B2" s="6"/>
      <c r="C2" s="6"/>
      <c r="D2" s="6"/>
      <c r="E2" s="6"/>
      <c r="F2" s="6"/>
      <c r="G2" s="6"/>
      <c r="H2" s="6"/>
      <c r="I2" s="6"/>
      <c r="O2" s="3"/>
    </row>
    <row r="3" s="2" customFormat="1" spans="1:16">
      <c r="A3" s="7" t="s">
        <v>1</v>
      </c>
      <c r="B3" s="7" t="s">
        <v>2</v>
      </c>
      <c r="C3" s="7" t="s">
        <v>3</v>
      </c>
      <c r="D3" s="7" t="s">
        <v>4</v>
      </c>
      <c r="E3" s="8" t="s">
        <v>5</v>
      </c>
      <c r="F3" s="8" t="s">
        <v>6</v>
      </c>
      <c r="G3" s="8" t="s">
        <v>7</v>
      </c>
      <c r="H3" s="8" t="s">
        <v>8</v>
      </c>
      <c r="I3" s="8" t="s">
        <v>9</v>
      </c>
      <c r="J3" s="8" t="s">
        <v>10</v>
      </c>
      <c r="K3" s="8" t="s">
        <v>11</v>
      </c>
      <c r="L3" s="8" t="s">
        <v>12</v>
      </c>
      <c r="M3" s="8" t="s">
        <v>13</v>
      </c>
      <c r="N3" s="8" t="s">
        <v>14</v>
      </c>
      <c r="O3" s="21" t="s">
        <v>15</v>
      </c>
      <c r="P3" s="22"/>
    </row>
    <row r="4" s="2" customFormat="1" spans="1:17">
      <c r="A4" s="7" t="s">
        <v>16</v>
      </c>
      <c r="B4" s="9" t="s">
        <v>17</v>
      </c>
      <c r="C4" s="10" t="s">
        <v>18</v>
      </c>
      <c r="D4" s="11">
        <v>312</v>
      </c>
      <c r="E4" s="7" t="s">
        <v>19</v>
      </c>
      <c r="F4" s="7" t="s">
        <v>20</v>
      </c>
      <c r="G4" s="11">
        <v>7774.91</v>
      </c>
      <c r="H4" s="12">
        <v>13054.93</v>
      </c>
      <c r="I4" s="12">
        <v>13866.66</v>
      </c>
      <c r="J4" s="19">
        <f t="shared" ref="J4:J40" si="0">G4+H4+I4</f>
        <v>34696.5</v>
      </c>
      <c r="K4" s="23">
        <f t="shared" ref="K4:K40" si="1">J4/1.13*0.13</f>
        <v>3991.63274336283</v>
      </c>
      <c r="L4" s="23">
        <f t="shared" ref="L4:L40" si="2">K4*0.1</f>
        <v>399.163274336283</v>
      </c>
      <c r="M4" s="19">
        <f t="shared" ref="M4:M40" si="3">D4*7*3</f>
        <v>6552</v>
      </c>
      <c r="N4" s="19">
        <v>1023.11</v>
      </c>
      <c r="O4" s="23">
        <f t="shared" ref="O4:O40" si="4">J4-K4-L4-M4-N4</f>
        <v>22730.5939823009</v>
      </c>
      <c r="P4" s="24">
        <f>O4+O5+O6+O7+O8</f>
        <v>135679.916557522</v>
      </c>
      <c r="Q4" s="29"/>
    </row>
    <row r="5" s="2" customFormat="1" spans="1:17">
      <c r="A5" s="7" t="s">
        <v>21</v>
      </c>
      <c r="B5" s="13"/>
      <c r="C5" s="10" t="s">
        <v>22</v>
      </c>
      <c r="D5" s="11">
        <v>312</v>
      </c>
      <c r="E5" s="7" t="s">
        <v>23</v>
      </c>
      <c r="F5" s="7" t="s">
        <v>20</v>
      </c>
      <c r="G5" s="11">
        <v>8133.16</v>
      </c>
      <c r="H5" s="12">
        <v>13069.29</v>
      </c>
      <c r="I5" s="12">
        <v>14373.05</v>
      </c>
      <c r="J5" s="19">
        <f t="shared" si="0"/>
        <v>35575.5</v>
      </c>
      <c r="K5" s="23">
        <f t="shared" si="1"/>
        <v>4092.75663716814</v>
      </c>
      <c r="L5" s="23">
        <f t="shared" si="2"/>
        <v>409.275663716814</v>
      </c>
      <c r="M5" s="19">
        <f t="shared" si="3"/>
        <v>6552</v>
      </c>
      <c r="N5" s="19">
        <v>1023.11</v>
      </c>
      <c r="O5" s="23">
        <f t="shared" si="4"/>
        <v>23498.357699115</v>
      </c>
      <c r="P5" s="25"/>
      <c r="Q5" s="29"/>
    </row>
    <row r="6" s="2" customFormat="1" spans="1:17">
      <c r="A6" s="7" t="s">
        <v>24</v>
      </c>
      <c r="B6" s="13"/>
      <c r="C6" s="10" t="s">
        <v>25</v>
      </c>
      <c r="D6" s="11">
        <v>279</v>
      </c>
      <c r="E6" s="7" t="s">
        <v>26</v>
      </c>
      <c r="F6" s="7" t="s">
        <v>20</v>
      </c>
      <c r="G6" s="11">
        <v>9461.48</v>
      </c>
      <c r="H6" s="12">
        <v>15345.01</v>
      </c>
      <c r="I6" s="12">
        <v>17082.97</v>
      </c>
      <c r="J6" s="19">
        <f t="shared" si="0"/>
        <v>41889.46</v>
      </c>
      <c r="K6" s="23">
        <f t="shared" si="1"/>
        <v>4819.1414159292</v>
      </c>
      <c r="L6" s="23">
        <f t="shared" si="2"/>
        <v>481.91414159292</v>
      </c>
      <c r="M6" s="19">
        <f t="shared" si="3"/>
        <v>5859</v>
      </c>
      <c r="N6" s="19">
        <v>1023.11</v>
      </c>
      <c r="O6" s="23">
        <f t="shared" si="4"/>
        <v>29706.2944424779</v>
      </c>
      <c r="P6" s="25"/>
      <c r="Q6" s="29"/>
    </row>
    <row r="7" s="2" customFormat="1" spans="1:17">
      <c r="A7" s="7" t="s">
        <v>27</v>
      </c>
      <c r="B7" s="13"/>
      <c r="C7" s="10" t="s">
        <v>28</v>
      </c>
      <c r="D7" s="11">
        <v>305.5</v>
      </c>
      <c r="E7" s="7" t="s">
        <v>29</v>
      </c>
      <c r="F7" s="7" t="s">
        <v>20</v>
      </c>
      <c r="G7" s="11">
        <v>9494.36</v>
      </c>
      <c r="H7" s="12">
        <v>15415.67</v>
      </c>
      <c r="I7" s="12">
        <v>17766.97</v>
      </c>
      <c r="J7" s="19">
        <f t="shared" si="0"/>
        <v>42677</v>
      </c>
      <c r="K7" s="23">
        <f t="shared" si="1"/>
        <v>4909.74336283186</v>
      </c>
      <c r="L7" s="23">
        <f t="shared" si="2"/>
        <v>490.974336283186</v>
      </c>
      <c r="M7" s="19">
        <f t="shared" si="3"/>
        <v>6415.5</v>
      </c>
      <c r="N7" s="19">
        <v>1023.11</v>
      </c>
      <c r="O7" s="23">
        <f t="shared" si="4"/>
        <v>29837.672300885</v>
      </c>
      <c r="P7" s="25"/>
      <c r="Q7" s="29"/>
    </row>
    <row r="8" s="2" customFormat="1" spans="1:17">
      <c r="A8" s="7" t="s">
        <v>30</v>
      </c>
      <c r="B8" s="14"/>
      <c r="C8" s="10" t="s">
        <v>31</v>
      </c>
      <c r="D8" s="11">
        <v>305.5</v>
      </c>
      <c r="E8" s="7" t="s">
        <v>32</v>
      </c>
      <c r="F8" s="7" t="s">
        <v>20</v>
      </c>
      <c r="G8" s="11">
        <v>9444.48</v>
      </c>
      <c r="H8" s="12">
        <v>15483.32</v>
      </c>
      <c r="I8" s="12">
        <v>17828.57</v>
      </c>
      <c r="J8" s="19">
        <f t="shared" si="0"/>
        <v>42756.37</v>
      </c>
      <c r="K8" s="23">
        <f t="shared" si="1"/>
        <v>4918.87442477876</v>
      </c>
      <c r="L8" s="23">
        <f t="shared" si="2"/>
        <v>491.887442477876</v>
      </c>
      <c r="M8" s="19">
        <f t="shared" si="3"/>
        <v>6415.5</v>
      </c>
      <c r="N8" s="19">
        <v>1023.11</v>
      </c>
      <c r="O8" s="23">
        <f t="shared" si="4"/>
        <v>29906.9981327434</v>
      </c>
      <c r="P8" s="26"/>
      <c r="Q8" s="29"/>
    </row>
    <row r="9" s="2" customFormat="1" spans="1:17">
      <c r="A9" s="7" t="s">
        <v>33</v>
      </c>
      <c r="B9" s="9" t="s">
        <v>34</v>
      </c>
      <c r="C9" s="10" t="s">
        <v>35</v>
      </c>
      <c r="D9" s="11">
        <v>156</v>
      </c>
      <c r="E9" s="10" t="s">
        <v>36</v>
      </c>
      <c r="F9" s="15" t="s">
        <v>20</v>
      </c>
      <c r="G9" s="11">
        <v>3822.08</v>
      </c>
      <c r="H9" s="12">
        <v>1873.63</v>
      </c>
      <c r="I9" s="12">
        <v>0</v>
      </c>
      <c r="J9" s="19">
        <f t="shared" si="0"/>
        <v>5695.71</v>
      </c>
      <c r="K9" s="23">
        <f t="shared" si="1"/>
        <v>655.258672566372</v>
      </c>
      <c r="L9" s="23">
        <f t="shared" si="2"/>
        <v>65.5258672566372</v>
      </c>
      <c r="M9" s="19">
        <f t="shared" si="3"/>
        <v>3276</v>
      </c>
      <c r="N9" s="19">
        <v>1023.11</v>
      </c>
      <c r="O9" s="23">
        <f t="shared" si="4"/>
        <v>675.815460176991</v>
      </c>
      <c r="P9" s="24">
        <f>O9+O10+O11+O12</f>
        <v>56379.1481061947</v>
      </c>
      <c r="Q9" s="29"/>
    </row>
    <row r="10" s="2" customFormat="1" spans="1:17">
      <c r="A10" s="7" t="s">
        <v>37</v>
      </c>
      <c r="B10" s="13"/>
      <c r="C10" s="10" t="s">
        <v>38</v>
      </c>
      <c r="D10" s="11">
        <v>305</v>
      </c>
      <c r="E10" s="10" t="s">
        <v>39</v>
      </c>
      <c r="F10" s="15" t="s">
        <v>20</v>
      </c>
      <c r="G10" s="11">
        <v>4680.29</v>
      </c>
      <c r="H10" s="12">
        <v>8590.04</v>
      </c>
      <c r="I10" s="12">
        <v>9859.03</v>
      </c>
      <c r="J10" s="19">
        <f t="shared" si="0"/>
        <v>23129.36</v>
      </c>
      <c r="K10" s="23">
        <f t="shared" si="1"/>
        <v>2660.89982300885</v>
      </c>
      <c r="L10" s="23">
        <f t="shared" si="2"/>
        <v>266.089982300885</v>
      </c>
      <c r="M10" s="19">
        <f t="shared" si="3"/>
        <v>6405</v>
      </c>
      <c r="N10" s="19">
        <v>1023.11</v>
      </c>
      <c r="O10" s="23">
        <f t="shared" si="4"/>
        <v>12774.2601946903</v>
      </c>
      <c r="P10" s="25"/>
      <c r="Q10" s="29"/>
    </row>
    <row r="11" s="2" customFormat="1" spans="1:17">
      <c r="A11" s="7" t="s">
        <v>40</v>
      </c>
      <c r="B11" s="13"/>
      <c r="C11" s="10" t="s">
        <v>41</v>
      </c>
      <c r="D11" s="11">
        <v>201.5</v>
      </c>
      <c r="E11" s="10" t="s">
        <v>42</v>
      </c>
      <c r="F11" s="15" t="s">
        <v>20</v>
      </c>
      <c r="G11" s="11">
        <v>4272.54</v>
      </c>
      <c r="H11" s="12">
        <v>6815.05</v>
      </c>
      <c r="I11" s="12">
        <v>6594.36</v>
      </c>
      <c r="J11" s="19">
        <f t="shared" si="0"/>
        <v>17681.95</v>
      </c>
      <c r="K11" s="23">
        <f t="shared" si="1"/>
        <v>2034.20663716814</v>
      </c>
      <c r="L11" s="23">
        <f t="shared" si="2"/>
        <v>203.420663716814</v>
      </c>
      <c r="M11" s="19">
        <f t="shared" si="3"/>
        <v>4231.5</v>
      </c>
      <c r="N11" s="19">
        <v>1023.11</v>
      </c>
      <c r="O11" s="23">
        <f t="shared" si="4"/>
        <v>10189.712699115</v>
      </c>
      <c r="P11" s="25"/>
      <c r="Q11" s="29"/>
    </row>
    <row r="12" s="2" customFormat="1" spans="1:17">
      <c r="A12" s="7" t="s">
        <v>43</v>
      </c>
      <c r="B12" s="14"/>
      <c r="C12" s="10" t="s">
        <v>44</v>
      </c>
      <c r="D12" s="16">
        <v>300</v>
      </c>
      <c r="E12" s="10" t="s">
        <v>45</v>
      </c>
      <c r="F12" s="7" t="s">
        <v>20</v>
      </c>
      <c r="G12" s="11">
        <v>9545.38</v>
      </c>
      <c r="H12" s="12">
        <v>16868.7</v>
      </c>
      <c r="I12" s="12">
        <v>19452.78</v>
      </c>
      <c r="J12" s="19">
        <f t="shared" si="0"/>
        <v>45866.86</v>
      </c>
      <c r="K12" s="23">
        <f t="shared" si="1"/>
        <v>5276.71840707965</v>
      </c>
      <c r="L12" s="23">
        <f t="shared" si="2"/>
        <v>527.671840707965</v>
      </c>
      <c r="M12" s="19">
        <f t="shared" si="3"/>
        <v>6300</v>
      </c>
      <c r="N12" s="19">
        <v>1023.11</v>
      </c>
      <c r="O12" s="23">
        <f t="shared" si="4"/>
        <v>32739.3597522124</v>
      </c>
      <c r="P12" s="26"/>
      <c r="Q12" s="29"/>
    </row>
    <row r="13" s="2" customFormat="1" spans="1:17">
      <c r="A13" s="7" t="s">
        <v>46</v>
      </c>
      <c r="B13" s="9" t="s">
        <v>47</v>
      </c>
      <c r="C13" s="10" t="s">
        <v>48</v>
      </c>
      <c r="D13" s="11">
        <v>201.5</v>
      </c>
      <c r="E13" s="10" t="s">
        <v>49</v>
      </c>
      <c r="F13" s="7" t="s">
        <v>20</v>
      </c>
      <c r="G13" s="11">
        <v>5949.28</v>
      </c>
      <c r="H13" s="12">
        <v>8587.4</v>
      </c>
      <c r="I13" s="12">
        <v>8370.86</v>
      </c>
      <c r="J13" s="19">
        <f t="shared" si="0"/>
        <v>22907.54</v>
      </c>
      <c r="K13" s="23">
        <f t="shared" si="1"/>
        <v>2635.3807079646</v>
      </c>
      <c r="L13" s="23">
        <f t="shared" si="2"/>
        <v>263.53807079646</v>
      </c>
      <c r="M13" s="19">
        <f t="shared" si="3"/>
        <v>4231.5</v>
      </c>
      <c r="N13" s="19">
        <v>1023.11</v>
      </c>
      <c r="O13" s="23">
        <f t="shared" si="4"/>
        <v>14754.0112212389</v>
      </c>
      <c r="P13" s="24">
        <f>O13+O14+O15</f>
        <v>36067.261460177</v>
      </c>
      <c r="Q13" s="29"/>
    </row>
    <row r="14" s="2" customFormat="1" spans="1:17">
      <c r="A14" s="7" t="s">
        <v>50</v>
      </c>
      <c r="B14" s="13"/>
      <c r="C14" s="10" t="s">
        <v>51</v>
      </c>
      <c r="D14" s="11">
        <v>156</v>
      </c>
      <c r="E14" s="10" t="s">
        <v>52</v>
      </c>
      <c r="F14" s="7" t="s">
        <v>20</v>
      </c>
      <c r="G14" s="11">
        <v>4554.83</v>
      </c>
      <c r="H14" s="12">
        <v>6316.98</v>
      </c>
      <c r="I14" s="12">
        <v>6759.5</v>
      </c>
      <c r="J14" s="19">
        <f t="shared" si="0"/>
        <v>17631.31</v>
      </c>
      <c r="K14" s="23">
        <f t="shared" si="1"/>
        <v>2028.38079646018</v>
      </c>
      <c r="L14" s="23">
        <f t="shared" si="2"/>
        <v>202.838079646018</v>
      </c>
      <c r="M14" s="19">
        <f t="shared" si="3"/>
        <v>3276</v>
      </c>
      <c r="N14" s="19">
        <v>1023.11</v>
      </c>
      <c r="O14" s="23">
        <f t="shared" si="4"/>
        <v>11100.9811238938</v>
      </c>
      <c r="P14" s="25"/>
      <c r="Q14" s="29"/>
    </row>
    <row r="15" s="2" customFormat="1" spans="1:17">
      <c r="A15" s="7" t="s">
        <v>53</v>
      </c>
      <c r="B15" s="14"/>
      <c r="C15" s="10" t="s">
        <v>54</v>
      </c>
      <c r="D15" s="11">
        <v>305.5</v>
      </c>
      <c r="E15" s="10" t="s">
        <v>55</v>
      </c>
      <c r="F15" s="7" t="s">
        <v>20</v>
      </c>
      <c r="G15" s="11">
        <v>5630.71</v>
      </c>
      <c r="H15" s="12">
        <v>7709.16</v>
      </c>
      <c r="I15" s="12">
        <v>6868.33</v>
      </c>
      <c r="J15" s="19">
        <f t="shared" si="0"/>
        <v>20208.2</v>
      </c>
      <c r="K15" s="23">
        <f t="shared" si="1"/>
        <v>2324.83716814159</v>
      </c>
      <c r="L15" s="23">
        <f t="shared" si="2"/>
        <v>232.483716814159</v>
      </c>
      <c r="M15" s="19">
        <f t="shared" si="3"/>
        <v>6415.5</v>
      </c>
      <c r="N15" s="19">
        <v>1023.11</v>
      </c>
      <c r="O15" s="23">
        <f t="shared" si="4"/>
        <v>10212.2691150442</v>
      </c>
      <c r="P15" s="26"/>
      <c r="Q15" s="29"/>
    </row>
    <row r="16" s="2" customFormat="1" spans="1:17">
      <c r="A16" s="7" t="s">
        <v>56</v>
      </c>
      <c r="B16" s="9" t="s">
        <v>57</v>
      </c>
      <c r="C16" s="10" t="s">
        <v>58</v>
      </c>
      <c r="D16" s="11">
        <v>190.5</v>
      </c>
      <c r="E16" s="10" t="s">
        <v>59</v>
      </c>
      <c r="F16" s="7" t="s">
        <v>20</v>
      </c>
      <c r="G16" s="11">
        <v>9201.49</v>
      </c>
      <c r="H16" s="12">
        <v>13396.56</v>
      </c>
      <c r="I16" s="12">
        <v>15875.58</v>
      </c>
      <c r="J16" s="19">
        <f t="shared" si="0"/>
        <v>38473.63</v>
      </c>
      <c r="K16" s="23">
        <f t="shared" si="1"/>
        <v>4426.16982300885</v>
      </c>
      <c r="L16" s="23">
        <f t="shared" si="2"/>
        <v>442.616982300885</v>
      </c>
      <c r="M16" s="19">
        <f t="shared" si="3"/>
        <v>4000.5</v>
      </c>
      <c r="N16" s="19">
        <v>1023.11</v>
      </c>
      <c r="O16" s="23">
        <f t="shared" si="4"/>
        <v>28581.2331946903</v>
      </c>
      <c r="P16" s="24">
        <f>O16+O17+O18</f>
        <v>73034.5436283186</v>
      </c>
      <c r="Q16" s="29"/>
    </row>
    <row r="17" s="2" customFormat="1" spans="1:17">
      <c r="A17" s="7" t="s">
        <v>60</v>
      </c>
      <c r="B17" s="13"/>
      <c r="C17" s="10" t="s">
        <v>61</v>
      </c>
      <c r="D17" s="11">
        <v>305.5</v>
      </c>
      <c r="E17" s="10" t="s">
        <v>62</v>
      </c>
      <c r="F17" s="7" t="s">
        <v>20</v>
      </c>
      <c r="G17" s="11">
        <v>0</v>
      </c>
      <c r="H17" s="12">
        <v>14666.3</v>
      </c>
      <c r="I17" s="12">
        <v>16773.85</v>
      </c>
      <c r="J17" s="19">
        <f t="shared" si="0"/>
        <v>31440.15</v>
      </c>
      <c r="K17" s="23">
        <f t="shared" si="1"/>
        <v>3617.00840707965</v>
      </c>
      <c r="L17" s="23">
        <f t="shared" si="2"/>
        <v>361.700840707965</v>
      </c>
      <c r="M17" s="19">
        <f t="shared" si="3"/>
        <v>6415.5</v>
      </c>
      <c r="N17" s="19">
        <v>1023.11</v>
      </c>
      <c r="O17" s="23">
        <f t="shared" si="4"/>
        <v>20022.8307522124</v>
      </c>
      <c r="P17" s="25"/>
      <c r="Q17" s="29"/>
    </row>
    <row r="18" s="2" customFormat="1" spans="1:17">
      <c r="A18" s="7" t="s">
        <v>63</v>
      </c>
      <c r="B18" s="14"/>
      <c r="C18" s="10" t="s">
        <v>64</v>
      </c>
      <c r="D18" s="11">
        <v>409.5</v>
      </c>
      <c r="E18" s="10" t="s">
        <v>65</v>
      </c>
      <c r="F18" s="7" t="s">
        <v>20</v>
      </c>
      <c r="G18" s="11">
        <v>8666.76</v>
      </c>
      <c r="H18" s="12">
        <v>13824.72</v>
      </c>
      <c r="I18" s="12">
        <v>16495.34</v>
      </c>
      <c r="J18" s="19">
        <f t="shared" si="0"/>
        <v>38986.82</v>
      </c>
      <c r="K18" s="23">
        <f t="shared" si="1"/>
        <v>4485.20938053097</v>
      </c>
      <c r="L18" s="23">
        <f t="shared" si="2"/>
        <v>448.520938053097</v>
      </c>
      <c r="M18" s="19">
        <f t="shared" si="3"/>
        <v>8599.5</v>
      </c>
      <c r="N18" s="19">
        <v>1023.11</v>
      </c>
      <c r="O18" s="23">
        <f t="shared" si="4"/>
        <v>24430.4796814159</v>
      </c>
      <c r="P18" s="26"/>
      <c r="Q18" s="29"/>
    </row>
    <row r="19" s="2" customFormat="1" spans="1:17">
      <c r="A19" s="7" t="s">
        <v>66</v>
      </c>
      <c r="B19" s="9" t="s">
        <v>67</v>
      </c>
      <c r="C19" s="10" t="s">
        <v>68</v>
      </c>
      <c r="D19" s="11">
        <v>305.5</v>
      </c>
      <c r="E19" s="10" t="s">
        <v>69</v>
      </c>
      <c r="F19" s="15" t="s">
        <v>20</v>
      </c>
      <c r="G19" s="11">
        <v>7845.2</v>
      </c>
      <c r="H19" s="12">
        <v>13093.48</v>
      </c>
      <c r="I19" s="12">
        <v>14710.13</v>
      </c>
      <c r="J19" s="19">
        <f t="shared" si="0"/>
        <v>35648.81</v>
      </c>
      <c r="K19" s="23">
        <f t="shared" si="1"/>
        <v>4101.19053097345</v>
      </c>
      <c r="L19" s="23">
        <f t="shared" si="2"/>
        <v>410.119053097345</v>
      </c>
      <c r="M19" s="19">
        <f t="shared" si="3"/>
        <v>6415.5</v>
      </c>
      <c r="N19" s="19">
        <v>1023.11</v>
      </c>
      <c r="O19" s="23">
        <f t="shared" si="4"/>
        <v>23698.8904159292</v>
      </c>
      <c r="P19" s="24">
        <f>O19+O20</f>
        <v>49187.3136725664</v>
      </c>
      <c r="Q19" s="29"/>
    </row>
    <row r="20" s="2" customFormat="1" spans="1:17">
      <c r="A20" s="7" t="s">
        <v>70</v>
      </c>
      <c r="B20" s="14"/>
      <c r="C20" s="10" t="s">
        <v>71</v>
      </c>
      <c r="D20" s="11">
        <v>299</v>
      </c>
      <c r="E20" s="10" t="s">
        <v>72</v>
      </c>
      <c r="F20" s="7" t="s">
        <v>20</v>
      </c>
      <c r="G20" s="11">
        <v>8273.36</v>
      </c>
      <c r="H20" s="12">
        <v>13664.11</v>
      </c>
      <c r="I20" s="12">
        <v>15603.87</v>
      </c>
      <c r="J20" s="19">
        <f t="shared" si="0"/>
        <v>37541.34</v>
      </c>
      <c r="K20" s="23">
        <f t="shared" si="1"/>
        <v>4318.91522123894</v>
      </c>
      <c r="L20" s="23">
        <f t="shared" si="2"/>
        <v>431.891522123894</v>
      </c>
      <c r="M20" s="19">
        <f t="shared" si="3"/>
        <v>6279</v>
      </c>
      <c r="N20" s="19">
        <v>1023.11</v>
      </c>
      <c r="O20" s="23">
        <f t="shared" si="4"/>
        <v>25488.4232566372</v>
      </c>
      <c r="P20" s="26"/>
      <c r="Q20" s="29"/>
    </row>
    <row r="21" s="2" customFormat="1" spans="1:17">
      <c r="A21" s="7" t="s">
        <v>73</v>
      </c>
      <c r="B21" s="9" t="s">
        <v>74</v>
      </c>
      <c r="C21" s="10" t="s">
        <v>74</v>
      </c>
      <c r="D21" s="11">
        <v>299</v>
      </c>
      <c r="E21" s="10" t="s">
        <v>75</v>
      </c>
      <c r="F21" s="7" t="s">
        <v>20</v>
      </c>
      <c r="G21" s="11">
        <v>4608.49</v>
      </c>
      <c r="H21" s="12">
        <v>14977.69</v>
      </c>
      <c r="I21" s="12">
        <v>17263.23</v>
      </c>
      <c r="J21" s="19">
        <f t="shared" si="0"/>
        <v>36849.41</v>
      </c>
      <c r="K21" s="23">
        <f t="shared" si="1"/>
        <v>4239.31265486726</v>
      </c>
      <c r="L21" s="23">
        <f t="shared" si="2"/>
        <v>423.931265486726</v>
      </c>
      <c r="M21" s="19">
        <f t="shared" si="3"/>
        <v>6279</v>
      </c>
      <c r="N21" s="19">
        <v>1023.11</v>
      </c>
      <c r="O21" s="23">
        <f t="shared" si="4"/>
        <v>24884.056079646</v>
      </c>
      <c r="P21" s="24">
        <f>O21+O22+O23+O24+O25</f>
        <v>85497.2189823009</v>
      </c>
      <c r="Q21" s="29"/>
    </row>
    <row r="22" s="2" customFormat="1" spans="1:17">
      <c r="A22" s="7" t="s">
        <v>76</v>
      </c>
      <c r="B22" s="13"/>
      <c r="C22" s="10" t="s">
        <v>77</v>
      </c>
      <c r="D22" s="11">
        <v>253.5</v>
      </c>
      <c r="E22" s="10" t="s">
        <v>78</v>
      </c>
      <c r="F22" s="7" t="s">
        <v>20</v>
      </c>
      <c r="G22" s="11">
        <v>5820.04</v>
      </c>
      <c r="H22" s="12">
        <v>11577.72</v>
      </c>
      <c r="I22" s="12">
        <v>13443.04</v>
      </c>
      <c r="J22" s="19">
        <f t="shared" si="0"/>
        <v>30840.8</v>
      </c>
      <c r="K22" s="23">
        <f t="shared" si="1"/>
        <v>3548.05663716814</v>
      </c>
      <c r="L22" s="23">
        <f t="shared" si="2"/>
        <v>354.805663716814</v>
      </c>
      <c r="M22" s="19">
        <f t="shared" si="3"/>
        <v>5323.5</v>
      </c>
      <c r="N22" s="23">
        <v>1023.11</v>
      </c>
      <c r="O22" s="23">
        <f t="shared" si="4"/>
        <v>20591.327699115</v>
      </c>
      <c r="P22" s="25"/>
      <c r="Q22" s="29"/>
    </row>
    <row r="23" s="2" customFormat="1" spans="1:17">
      <c r="A23" s="7" t="s">
        <v>79</v>
      </c>
      <c r="B23" s="13"/>
      <c r="C23" s="10" t="s">
        <v>80</v>
      </c>
      <c r="D23" s="11">
        <v>156</v>
      </c>
      <c r="E23" s="10" t="s">
        <v>81</v>
      </c>
      <c r="F23" s="15" t="s">
        <v>20</v>
      </c>
      <c r="G23" s="11">
        <v>3129.77</v>
      </c>
      <c r="H23" s="12">
        <v>4363.23</v>
      </c>
      <c r="I23" s="12">
        <v>4505.7</v>
      </c>
      <c r="J23" s="19">
        <f t="shared" si="0"/>
        <v>11998.7</v>
      </c>
      <c r="K23" s="23">
        <f t="shared" si="1"/>
        <v>1380.3814159292</v>
      </c>
      <c r="L23" s="23">
        <f t="shared" si="2"/>
        <v>138.03814159292</v>
      </c>
      <c r="M23" s="19">
        <f t="shared" si="3"/>
        <v>3276</v>
      </c>
      <c r="N23" s="23">
        <v>1023.11</v>
      </c>
      <c r="O23" s="23">
        <f t="shared" si="4"/>
        <v>6181.17044247788</v>
      </c>
      <c r="P23" s="25"/>
      <c r="Q23" s="29"/>
    </row>
    <row r="24" s="2" customFormat="1" spans="1:17">
      <c r="A24" s="7" t="s">
        <v>82</v>
      </c>
      <c r="B24" s="13"/>
      <c r="C24" s="10" t="s">
        <v>83</v>
      </c>
      <c r="D24" s="11">
        <v>305.5</v>
      </c>
      <c r="E24" s="10" t="s">
        <v>84</v>
      </c>
      <c r="F24" s="15" t="s">
        <v>20</v>
      </c>
      <c r="G24" s="11">
        <v>6309.8</v>
      </c>
      <c r="H24" s="12">
        <v>11320.37</v>
      </c>
      <c r="I24" s="12">
        <v>13055.69</v>
      </c>
      <c r="J24" s="19">
        <f t="shared" si="0"/>
        <v>30685.86</v>
      </c>
      <c r="K24" s="23">
        <f t="shared" si="1"/>
        <v>3530.23168141593</v>
      </c>
      <c r="L24" s="23">
        <f t="shared" si="2"/>
        <v>353.023168141593</v>
      </c>
      <c r="M24" s="19">
        <f t="shared" si="3"/>
        <v>6415.5</v>
      </c>
      <c r="N24" s="23">
        <v>1023.11</v>
      </c>
      <c r="O24" s="23">
        <f t="shared" si="4"/>
        <v>19363.9951504425</v>
      </c>
      <c r="P24" s="25"/>
      <c r="Q24" s="29"/>
    </row>
    <row r="25" s="2" customFormat="1" spans="1:17">
      <c r="A25" s="7" t="s">
        <v>85</v>
      </c>
      <c r="B25" s="14"/>
      <c r="C25" s="10" t="s">
        <v>86</v>
      </c>
      <c r="D25" s="11">
        <v>156</v>
      </c>
      <c r="E25" s="10" t="s">
        <v>87</v>
      </c>
      <c r="F25" s="15" t="s">
        <v>20</v>
      </c>
      <c r="G25" s="11">
        <v>4552.56</v>
      </c>
      <c r="H25" s="12">
        <v>8025.08</v>
      </c>
      <c r="I25" s="12">
        <v>8918.44</v>
      </c>
      <c r="J25" s="19">
        <f t="shared" si="0"/>
        <v>21496.08</v>
      </c>
      <c r="K25" s="23">
        <f t="shared" si="1"/>
        <v>2473.0003539823</v>
      </c>
      <c r="L25" s="23">
        <f t="shared" si="2"/>
        <v>247.30003539823</v>
      </c>
      <c r="M25" s="19">
        <f t="shared" si="3"/>
        <v>3276</v>
      </c>
      <c r="N25" s="23">
        <v>1023.11</v>
      </c>
      <c r="O25" s="23">
        <f t="shared" si="4"/>
        <v>14476.6696106195</v>
      </c>
      <c r="P25" s="26"/>
      <c r="Q25" s="29"/>
    </row>
    <row r="26" s="2" customFormat="1" spans="1:17">
      <c r="A26" s="7" t="s">
        <v>88</v>
      </c>
      <c r="B26" s="9" t="s">
        <v>89</v>
      </c>
      <c r="C26" s="10" t="s">
        <v>90</v>
      </c>
      <c r="D26" s="11">
        <v>305.5</v>
      </c>
      <c r="E26" s="10" t="s">
        <v>91</v>
      </c>
      <c r="F26" s="15" t="s">
        <v>20</v>
      </c>
      <c r="G26" s="11">
        <v>8989.86</v>
      </c>
      <c r="H26" s="12">
        <v>15456.11</v>
      </c>
      <c r="I26" s="12">
        <v>17683.83</v>
      </c>
      <c r="J26" s="19">
        <f t="shared" si="0"/>
        <v>42129.8</v>
      </c>
      <c r="K26" s="23">
        <f t="shared" si="1"/>
        <v>4846.79115044248</v>
      </c>
      <c r="L26" s="23">
        <f t="shared" si="2"/>
        <v>484.679115044248</v>
      </c>
      <c r="M26" s="19">
        <f t="shared" si="3"/>
        <v>6415.5</v>
      </c>
      <c r="N26" s="23">
        <v>1023.1</v>
      </c>
      <c r="O26" s="23">
        <f t="shared" si="4"/>
        <v>29359.7297345133</v>
      </c>
      <c r="P26" s="24">
        <f>O26+O27+O28+O29</f>
        <v>92373.7608672566</v>
      </c>
      <c r="Q26" s="29"/>
    </row>
    <row r="27" s="2" customFormat="1" spans="1:17">
      <c r="A27" s="7" t="s">
        <v>92</v>
      </c>
      <c r="B27" s="13"/>
      <c r="C27" s="10" t="s">
        <v>93</v>
      </c>
      <c r="D27" s="11">
        <v>305.5</v>
      </c>
      <c r="E27" s="10" t="s">
        <v>94</v>
      </c>
      <c r="F27" s="7" t="s">
        <v>20</v>
      </c>
      <c r="G27" s="11">
        <v>9104.37</v>
      </c>
      <c r="H27" s="12">
        <v>15289.83</v>
      </c>
      <c r="I27" s="12">
        <v>17302.53</v>
      </c>
      <c r="J27" s="19">
        <f t="shared" si="0"/>
        <v>41696.73</v>
      </c>
      <c r="K27" s="23">
        <f t="shared" si="1"/>
        <v>4796.9689380531</v>
      </c>
      <c r="L27" s="23">
        <f t="shared" si="2"/>
        <v>479.69689380531</v>
      </c>
      <c r="M27" s="19">
        <f t="shared" si="3"/>
        <v>6415.5</v>
      </c>
      <c r="N27" s="23">
        <v>1023.1</v>
      </c>
      <c r="O27" s="23">
        <f t="shared" si="4"/>
        <v>28981.4641681416</v>
      </c>
      <c r="P27" s="25"/>
      <c r="Q27" s="29"/>
    </row>
    <row r="28" s="2" customFormat="1" spans="1:17">
      <c r="A28" s="7" t="s">
        <v>95</v>
      </c>
      <c r="B28" s="13"/>
      <c r="C28" s="10" t="s">
        <v>96</v>
      </c>
      <c r="D28" s="11">
        <v>305.5</v>
      </c>
      <c r="E28" s="10" t="s">
        <v>97</v>
      </c>
      <c r="F28" s="7" t="s">
        <v>20</v>
      </c>
      <c r="G28" s="11">
        <v>9081.31</v>
      </c>
      <c r="H28" s="12">
        <v>14209.8</v>
      </c>
      <c r="I28" s="12">
        <v>16544.46</v>
      </c>
      <c r="J28" s="19">
        <f t="shared" si="0"/>
        <v>39835.57</v>
      </c>
      <c r="K28" s="23">
        <f t="shared" si="1"/>
        <v>4582.85318584071</v>
      </c>
      <c r="L28" s="23">
        <f t="shared" si="2"/>
        <v>458.285318584071</v>
      </c>
      <c r="M28" s="19">
        <f t="shared" si="3"/>
        <v>6415.5</v>
      </c>
      <c r="N28" s="23">
        <v>1023.1</v>
      </c>
      <c r="O28" s="23">
        <f t="shared" si="4"/>
        <v>27355.8314955752</v>
      </c>
      <c r="P28" s="25"/>
      <c r="Q28" s="29"/>
    </row>
    <row r="29" s="2" customFormat="1" spans="1:17">
      <c r="A29" s="7" t="s">
        <v>98</v>
      </c>
      <c r="B29" s="14"/>
      <c r="C29" s="10" t="s">
        <v>99</v>
      </c>
      <c r="D29" s="11">
        <v>104</v>
      </c>
      <c r="E29" s="10" t="s">
        <v>100</v>
      </c>
      <c r="F29" s="7" t="s">
        <v>20</v>
      </c>
      <c r="G29" s="11">
        <v>2452.95</v>
      </c>
      <c r="H29" s="12">
        <v>3975.13</v>
      </c>
      <c r="I29" s="12">
        <v>4887.76</v>
      </c>
      <c r="J29" s="19">
        <f t="shared" si="0"/>
        <v>11315.84</v>
      </c>
      <c r="K29" s="23">
        <f t="shared" si="1"/>
        <v>1301.82230088496</v>
      </c>
      <c r="L29" s="23">
        <f t="shared" si="2"/>
        <v>130.182230088496</v>
      </c>
      <c r="M29" s="19">
        <f t="shared" si="3"/>
        <v>2184</v>
      </c>
      <c r="N29" s="23">
        <v>1023.1</v>
      </c>
      <c r="O29" s="23">
        <f t="shared" si="4"/>
        <v>6676.73546902654</v>
      </c>
      <c r="P29" s="26"/>
      <c r="Q29" s="29"/>
    </row>
    <row r="30" s="2" customFormat="1" spans="1:17">
      <c r="A30" s="7" t="s">
        <v>101</v>
      </c>
      <c r="B30" s="9" t="s">
        <v>102</v>
      </c>
      <c r="C30" s="10" t="s">
        <v>103</v>
      </c>
      <c r="D30" s="11">
        <v>214.5</v>
      </c>
      <c r="E30" s="10" t="s">
        <v>104</v>
      </c>
      <c r="F30" s="7" t="s">
        <v>20</v>
      </c>
      <c r="G30" s="11">
        <v>4739.62</v>
      </c>
      <c r="H30" s="12">
        <v>8194.38</v>
      </c>
      <c r="I30" s="12">
        <v>9429.36</v>
      </c>
      <c r="J30" s="19">
        <f t="shared" si="0"/>
        <v>22363.36</v>
      </c>
      <c r="K30" s="23">
        <f t="shared" si="1"/>
        <v>2572.77592920354</v>
      </c>
      <c r="L30" s="23">
        <f t="shared" si="2"/>
        <v>257.277592920354</v>
      </c>
      <c r="M30" s="19">
        <f t="shared" si="3"/>
        <v>4504.5</v>
      </c>
      <c r="N30" s="23">
        <v>1023.1</v>
      </c>
      <c r="O30" s="23">
        <f t="shared" si="4"/>
        <v>14005.7064778761</v>
      </c>
      <c r="P30" s="24">
        <f>O30+O31+O32+O33+O34</f>
        <v>107538.342123894</v>
      </c>
      <c r="Q30" s="29"/>
    </row>
    <row r="31" s="2" customFormat="1" spans="1:17">
      <c r="A31" s="7" t="s">
        <v>105</v>
      </c>
      <c r="B31" s="13"/>
      <c r="C31" s="10" t="s">
        <v>106</v>
      </c>
      <c r="D31" s="11">
        <v>305.5</v>
      </c>
      <c r="E31" s="10" t="s">
        <v>107</v>
      </c>
      <c r="F31" s="7" t="s">
        <v>20</v>
      </c>
      <c r="G31" s="11">
        <v>9851.48</v>
      </c>
      <c r="H31" s="12">
        <v>1904.62</v>
      </c>
      <c r="I31" s="12">
        <v>16821.08</v>
      </c>
      <c r="J31" s="19">
        <f t="shared" si="0"/>
        <v>28577.18</v>
      </c>
      <c r="K31" s="23">
        <f t="shared" si="1"/>
        <v>3287.64017699115</v>
      </c>
      <c r="L31" s="23">
        <f t="shared" si="2"/>
        <v>328.764017699115</v>
      </c>
      <c r="M31" s="19">
        <f t="shared" si="3"/>
        <v>6415.5</v>
      </c>
      <c r="N31" s="23">
        <v>1023.1</v>
      </c>
      <c r="O31" s="23">
        <f t="shared" si="4"/>
        <v>17522.1758053097</v>
      </c>
      <c r="P31" s="25"/>
      <c r="Q31" s="29"/>
    </row>
    <row r="32" s="2" customFormat="1" spans="1:17">
      <c r="A32" s="7" t="s">
        <v>108</v>
      </c>
      <c r="B32" s="13"/>
      <c r="C32" s="10" t="s">
        <v>109</v>
      </c>
      <c r="D32" s="11">
        <v>305.5</v>
      </c>
      <c r="E32" s="10" t="s">
        <v>110</v>
      </c>
      <c r="F32" s="7" t="s">
        <v>20</v>
      </c>
      <c r="G32" s="11">
        <v>8651.64</v>
      </c>
      <c r="H32" s="12">
        <v>14510.6</v>
      </c>
      <c r="I32" s="12">
        <v>16179.41</v>
      </c>
      <c r="J32" s="19">
        <f t="shared" si="0"/>
        <v>39341.65</v>
      </c>
      <c r="K32" s="23">
        <f t="shared" si="1"/>
        <v>4526.03053097345</v>
      </c>
      <c r="L32" s="23">
        <f t="shared" si="2"/>
        <v>452.603053097345</v>
      </c>
      <c r="M32" s="19">
        <f t="shared" si="3"/>
        <v>6415.5</v>
      </c>
      <c r="N32" s="23">
        <v>1023.1</v>
      </c>
      <c r="O32" s="23">
        <f t="shared" si="4"/>
        <v>26924.4164159292</v>
      </c>
      <c r="P32" s="25"/>
      <c r="Q32" s="29"/>
    </row>
    <row r="33" s="2" customFormat="1" spans="1:17">
      <c r="A33" s="7" t="s">
        <v>111</v>
      </c>
      <c r="B33" s="13"/>
      <c r="C33" s="10" t="s">
        <v>112</v>
      </c>
      <c r="D33" s="11">
        <v>251.5</v>
      </c>
      <c r="E33" s="10" t="s">
        <v>113</v>
      </c>
      <c r="F33" s="15" t="s">
        <v>20</v>
      </c>
      <c r="G33" s="11">
        <v>7069</v>
      </c>
      <c r="H33" s="12">
        <v>12565.18</v>
      </c>
      <c r="I33" s="12">
        <v>15534.34</v>
      </c>
      <c r="J33" s="19">
        <f t="shared" si="0"/>
        <v>35168.52</v>
      </c>
      <c r="K33" s="23">
        <f t="shared" si="1"/>
        <v>4045.93592920354</v>
      </c>
      <c r="L33" s="23">
        <f t="shared" si="2"/>
        <v>404.593592920354</v>
      </c>
      <c r="M33" s="19">
        <f t="shared" si="3"/>
        <v>5281.5</v>
      </c>
      <c r="N33" s="23">
        <v>1023.1</v>
      </c>
      <c r="O33" s="23">
        <f t="shared" si="4"/>
        <v>24413.3904778761</v>
      </c>
      <c r="P33" s="25"/>
      <c r="Q33" s="29"/>
    </row>
    <row r="34" s="2" customFormat="1" spans="1:17">
      <c r="A34" s="7" t="s">
        <v>114</v>
      </c>
      <c r="B34" s="14"/>
      <c r="C34" s="10" t="s">
        <v>115</v>
      </c>
      <c r="D34" s="11">
        <v>292.5</v>
      </c>
      <c r="E34" s="10" t="s">
        <v>116</v>
      </c>
      <c r="F34" s="15" t="s">
        <v>20</v>
      </c>
      <c r="G34" s="11">
        <v>8590.42</v>
      </c>
      <c r="H34" s="12">
        <v>13031.5</v>
      </c>
      <c r="I34" s="12">
        <v>14829.17</v>
      </c>
      <c r="J34" s="19">
        <f t="shared" si="0"/>
        <v>36451.09</v>
      </c>
      <c r="K34" s="23">
        <f t="shared" si="1"/>
        <v>4193.4882300885</v>
      </c>
      <c r="L34" s="23">
        <f t="shared" si="2"/>
        <v>419.34882300885</v>
      </c>
      <c r="M34" s="19">
        <f t="shared" si="3"/>
        <v>6142.5</v>
      </c>
      <c r="N34" s="23">
        <v>1023.1</v>
      </c>
      <c r="O34" s="23">
        <f t="shared" si="4"/>
        <v>24672.6529469026</v>
      </c>
      <c r="P34" s="26"/>
      <c r="Q34" s="29"/>
    </row>
    <row r="35" s="2" customFormat="1" spans="1:17">
      <c r="A35" s="7" t="s">
        <v>117</v>
      </c>
      <c r="B35" s="7" t="s">
        <v>118</v>
      </c>
      <c r="C35" s="10" t="s">
        <v>119</v>
      </c>
      <c r="D35" s="11">
        <v>305.5</v>
      </c>
      <c r="E35" s="10" t="s">
        <v>120</v>
      </c>
      <c r="F35" s="7" t="s">
        <v>20</v>
      </c>
      <c r="G35" s="11">
        <v>9506.83</v>
      </c>
      <c r="H35" s="12">
        <v>16108.37</v>
      </c>
      <c r="I35" s="12">
        <v>17615.81</v>
      </c>
      <c r="J35" s="19">
        <f t="shared" si="0"/>
        <v>43231.01</v>
      </c>
      <c r="K35" s="23">
        <f t="shared" si="1"/>
        <v>4973.47902654867</v>
      </c>
      <c r="L35" s="23">
        <f t="shared" si="2"/>
        <v>497.347902654867</v>
      </c>
      <c r="M35" s="19">
        <f t="shared" si="3"/>
        <v>6415.5</v>
      </c>
      <c r="N35" s="23">
        <v>1023.1</v>
      </c>
      <c r="O35" s="23">
        <f t="shared" si="4"/>
        <v>30321.5830707965</v>
      </c>
      <c r="P35" s="19">
        <f>O35</f>
        <v>30321.5830707965</v>
      </c>
      <c r="Q35" s="29"/>
    </row>
    <row r="36" s="2" customFormat="1" spans="1:17">
      <c r="A36" s="7" t="s">
        <v>121</v>
      </c>
      <c r="B36" s="9" t="s">
        <v>122</v>
      </c>
      <c r="C36" s="10" t="s">
        <v>123</v>
      </c>
      <c r="D36" s="11">
        <v>156</v>
      </c>
      <c r="E36" s="10" t="s">
        <v>124</v>
      </c>
      <c r="F36" s="7" t="s">
        <v>20</v>
      </c>
      <c r="G36" s="11">
        <v>2432.54</v>
      </c>
      <c r="H36" s="12">
        <v>4116.09</v>
      </c>
      <c r="I36" s="12">
        <v>5530.57</v>
      </c>
      <c r="J36" s="19">
        <f t="shared" si="0"/>
        <v>12079.2</v>
      </c>
      <c r="K36" s="23">
        <f t="shared" si="1"/>
        <v>1389.64247787611</v>
      </c>
      <c r="L36" s="23">
        <f t="shared" si="2"/>
        <v>138.964247787611</v>
      </c>
      <c r="M36" s="19">
        <f t="shared" si="3"/>
        <v>3276</v>
      </c>
      <c r="N36" s="23">
        <v>1023.1</v>
      </c>
      <c r="O36" s="23">
        <f t="shared" si="4"/>
        <v>6251.49327433628</v>
      </c>
      <c r="P36" s="24">
        <f>O36+O37+O38</f>
        <v>54012.4305663717</v>
      </c>
      <c r="Q36" s="29"/>
    </row>
    <row r="37" s="2" customFormat="1" spans="1:17">
      <c r="A37" s="7" t="s">
        <v>125</v>
      </c>
      <c r="B37" s="13"/>
      <c r="C37" s="10" t="s">
        <v>126</v>
      </c>
      <c r="D37" s="11">
        <v>299</v>
      </c>
      <c r="E37" s="10" t="s">
        <v>127</v>
      </c>
      <c r="F37" s="7" t="s">
        <v>20</v>
      </c>
      <c r="G37" s="11">
        <v>9392.33</v>
      </c>
      <c r="H37" s="12">
        <v>14373.43</v>
      </c>
      <c r="I37" s="12">
        <v>16501.76</v>
      </c>
      <c r="J37" s="19">
        <f t="shared" si="0"/>
        <v>40267.52</v>
      </c>
      <c r="K37" s="23">
        <f t="shared" si="1"/>
        <v>4632.54654867257</v>
      </c>
      <c r="L37" s="23">
        <f t="shared" si="2"/>
        <v>463.254654867257</v>
      </c>
      <c r="M37" s="19">
        <f t="shared" si="3"/>
        <v>6279</v>
      </c>
      <c r="N37" s="23">
        <v>1023.1</v>
      </c>
      <c r="O37" s="23">
        <f t="shared" si="4"/>
        <v>27869.6187964602</v>
      </c>
      <c r="P37" s="25"/>
      <c r="Q37" s="29"/>
    </row>
    <row r="38" s="2" customFormat="1" spans="1:17">
      <c r="A38" s="7" t="s">
        <v>128</v>
      </c>
      <c r="B38" s="14"/>
      <c r="C38" s="10" t="s">
        <v>129</v>
      </c>
      <c r="D38" s="11">
        <v>214.5</v>
      </c>
      <c r="E38" s="10" t="s">
        <v>130</v>
      </c>
      <c r="F38" s="7" t="s">
        <v>20</v>
      </c>
      <c r="G38" s="11">
        <v>6841.12</v>
      </c>
      <c r="H38" s="12">
        <v>10492.02</v>
      </c>
      <c r="I38" s="12">
        <v>11768.56</v>
      </c>
      <c r="J38" s="19">
        <f t="shared" si="0"/>
        <v>29101.7</v>
      </c>
      <c r="K38" s="23">
        <f t="shared" si="1"/>
        <v>3347.98318584071</v>
      </c>
      <c r="L38" s="23">
        <f t="shared" si="2"/>
        <v>334.798318584071</v>
      </c>
      <c r="M38" s="19">
        <f t="shared" si="3"/>
        <v>4504.5</v>
      </c>
      <c r="N38" s="23">
        <v>1023.1</v>
      </c>
      <c r="O38" s="23">
        <f t="shared" si="4"/>
        <v>19891.3184955752</v>
      </c>
      <c r="P38" s="26"/>
      <c r="Q38" s="29"/>
    </row>
    <row r="39" s="2" customFormat="1" spans="1:17">
      <c r="A39" s="7" t="s">
        <v>131</v>
      </c>
      <c r="B39" s="9" t="s">
        <v>132</v>
      </c>
      <c r="C39" s="10" t="s">
        <v>133</v>
      </c>
      <c r="D39" s="11">
        <v>299</v>
      </c>
      <c r="E39" s="10" t="s">
        <v>134</v>
      </c>
      <c r="F39" s="7" t="s">
        <v>20</v>
      </c>
      <c r="G39" s="11">
        <v>7505.47</v>
      </c>
      <c r="H39" s="12">
        <v>5033.25</v>
      </c>
      <c r="I39" s="12">
        <v>11131.04</v>
      </c>
      <c r="J39" s="19">
        <f t="shared" si="0"/>
        <v>23669.76</v>
      </c>
      <c r="K39" s="23">
        <f t="shared" si="1"/>
        <v>2723.06973451327</v>
      </c>
      <c r="L39" s="23">
        <f t="shared" si="2"/>
        <v>272.306973451328</v>
      </c>
      <c r="M39" s="19">
        <f t="shared" si="3"/>
        <v>6279</v>
      </c>
      <c r="N39" s="23">
        <v>1023.1</v>
      </c>
      <c r="O39" s="23">
        <f t="shared" si="4"/>
        <v>13372.2832920354</v>
      </c>
      <c r="P39" s="24">
        <f>O39+O40</f>
        <v>29731.2577610619</v>
      </c>
      <c r="Q39" s="29"/>
    </row>
    <row r="40" s="2" customFormat="1" spans="1:17">
      <c r="A40" s="7" t="s">
        <v>135</v>
      </c>
      <c r="B40" s="14"/>
      <c r="C40" s="10" t="s">
        <v>136</v>
      </c>
      <c r="D40" s="11">
        <v>305.5</v>
      </c>
      <c r="E40" s="10" t="s">
        <v>137</v>
      </c>
      <c r="F40" s="7" t="s">
        <v>20</v>
      </c>
      <c r="G40" s="11">
        <v>8088.19</v>
      </c>
      <c r="H40" s="12">
        <v>6359.68</v>
      </c>
      <c r="I40" s="12">
        <v>12797.58</v>
      </c>
      <c r="J40" s="19">
        <f t="shared" si="0"/>
        <v>27245.45</v>
      </c>
      <c r="K40" s="23">
        <f t="shared" si="1"/>
        <v>3134.43230088496</v>
      </c>
      <c r="L40" s="23">
        <f t="shared" si="2"/>
        <v>313.443230088496</v>
      </c>
      <c r="M40" s="19">
        <f t="shared" si="3"/>
        <v>6415.5</v>
      </c>
      <c r="N40" s="23">
        <v>1023.1</v>
      </c>
      <c r="O40" s="23">
        <f t="shared" si="4"/>
        <v>16358.9744690265</v>
      </c>
      <c r="P40" s="26"/>
      <c r="Q40" s="29"/>
    </row>
    <row r="41" s="1" customFormat="1" spans="1:16">
      <c r="A41" s="17"/>
      <c r="B41" s="18"/>
      <c r="C41" s="17"/>
      <c r="D41" s="17"/>
      <c r="E41" s="17"/>
      <c r="F41" s="19"/>
      <c r="G41" s="11">
        <f t="shared" ref="G41:O41" si="5">SUM(G4:G40)</f>
        <v>253468.1</v>
      </c>
      <c r="H41" s="11">
        <f t="shared" si="5"/>
        <v>403658.43</v>
      </c>
      <c r="I41" s="11">
        <f t="shared" si="5"/>
        <v>480025.21</v>
      </c>
      <c r="J41" s="11">
        <f t="shared" si="5"/>
        <v>1137151.74</v>
      </c>
      <c r="K41" s="11">
        <f t="shared" si="5"/>
        <v>130822.766548673</v>
      </c>
      <c r="L41" s="11">
        <f t="shared" si="5"/>
        <v>13082.2766548673</v>
      </c>
      <c r="M41" s="11">
        <f t="shared" si="5"/>
        <v>205569</v>
      </c>
      <c r="N41" s="11">
        <f t="shared" si="5"/>
        <v>37854.92</v>
      </c>
      <c r="O41" s="27">
        <f t="shared" si="5"/>
        <v>749822.77679646</v>
      </c>
      <c r="P41" s="28"/>
    </row>
    <row r="42" s="1" customFormat="1" spans="6:15">
      <c r="F42" s="2"/>
      <c r="O42" s="3"/>
    </row>
    <row r="43" s="1" customFormat="1" spans="6:15">
      <c r="F43" s="2"/>
      <c r="O43" s="3"/>
    </row>
    <row r="44" s="1" customFormat="1" spans="6:15">
      <c r="F44" s="2"/>
      <c r="O44" s="3"/>
    </row>
    <row r="45" s="1" customFormat="1" spans="6:15">
      <c r="F45" s="2"/>
      <c r="O45" s="3"/>
    </row>
    <row r="46" s="1" customFormat="1" spans="6:15">
      <c r="F46" s="2"/>
      <c r="O46" s="3"/>
    </row>
    <row r="47" s="1" customFormat="1" spans="6:15">
      <c r="F47" s="2"/>
      <c r="O47" s="3"/>
    </row>
    <row r="48" s="1" customFormat="1" spans="6:15">
      <c r="F48" s="2"/>
      <c r="O48" s="3"/>
    </row>
    <row r="49" s="1" customFormat="1" spans="6:15">
      <c r="F49" s="2"/>
      <c r="O49" s="3"/>
    </row>
  </sheetData>
  <mergeCells count="23">
    <mergeCell ref="A1:O1"/>
    <mergeCell ref="A2:H2"/>
    <mergeCell ref="N2:O2"/>
    <mergeCell ref="B4:B8"/>
    <mergeCell ref="B9:B12"/>
    <mergeCell ref="B13:B15"/>
    <mergeCell ref="B16:B18"/>
    <mergeCell ref="B19:B20"/>
    <mergeCell ref="B21:B25"/>
    <mergeCell ref="B26:B29"/>
    <mergeCell ref="B30:B34"/>
    <mergeCell ref="B36:B38"/>
    <mergeCell ref="B39:B40"/>
    <mergeCell ref="P4:P8"/>
    <mergeCell ref="P9:P12"/>
    <mergeCell ref="P13:P15"/>
    <mergeCell ref="P16:P18"/>
    <mergeCell ref="P19:P20"/>
    <mergeCell ref="P21:P25"/>
    <mergeCell ref="P26:P29"/>
    <mergeCell ref="P30:P34"/>
    <mergeCell ref="P36:P38"/>
    <mergeCell ref="P39:P40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走四方.</cp:lastModifiedBy>
  <dcterms:created xsi:type="dcterms:W3CDTF">2024-07-15T09:05:00Z</dcterms:created>
  <dcterms:modified xsi:type="dcterms:W3CDTF">2024-07-16T00:57:35Z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65CB0739E7414E42A7FD2C4D64D287BA_13</vt:lpwstr>
  </property>
  <property fmtid="{D5CDD505-2E9C-101B-9397-08002B2CF9AE}" pid="3" name="KSOProductBuildVer">
    <vt:lpwstr>2052-12.1.0.16120</vt:lpwstr>
  </property>
</Properties>
</file>